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75" windowWidth="19320" windowHeight="9975"/>
  </bookViews>
  <sheets>
    <sheet name="operating budget" sheetId="3" r:id="rId1"/>
  </sheets>
  <calcPr calcId="125725"/>
</workbook>
</file>

<file path=xl/calcChain.xml><?xml version="1.0" encoding="utf-8"?>
<calcChain xmlns="http://schemas.openxmlformats.org/spreadsheetml/2006/main">
  <c r="H8" i="3"/>
  <c r="G8"/>
  <c r="G21"/>
  <c r="H21"/>
  <c r="H19"/>
  <c r="H18"/>
  <c r="H17"/>
  <c r="H16"/>
  <c r="H15"/>
  <c r="H14"/>
  <c r="H13"/>
  <c r="H63"/>
  <c r="H62"/>
  <c r="H61"/>
  <c r="H60"/>
  <c r="H59"/>
  <c r="H58"/>
  <c r="H57"/>
  <c r="H50"/>
  <c r="H49"/>
  <c r="H48"/>
  <c r="H47"/>
  <c r="H46"/>
  <c r="H45"/>
  <c r="H44"/>
  <c r="H43"/>
  <c r="H42"/>
  <c r="H41"/>
  <c r="H40"/>
  <c r="H39"/>
  <c r="H32"/>
  <c r="H31"/>
  <c r="H30"/>
  <c r="H29"/>
  <c r="H28"/>
  <c r="H27"/>
  <c r="H26"/>
  <c r="G63"/>
  <c r="G62"/>
  <c r="G61"/>
  <c r="G60"/>
  <c r="G59"/>
  <c r="G58"/>
  <c r="G57"/>
  <c r="G50"/>
  <c r="G49"/>
  <c r="G48"/>
  <c r="G47"/>
  <c r="G46"/>
  <c r="G45"/>
  <c r="G44"/>
  <c r="G43"/>
  <c r="G42"/>
  <c r="G41"/>
  <c r="G40"/>
  <c r="G39"/>
  <c r="G32"/>
  <c r="G31"/>
  <c r="G30"/>
  <c r="G29"/>
  <c r="G28"/>
  <c r="G27"/>
  <c r="G26"/>
  <c r="G19"/>
  <c r="G18"/>
  <c r="G17"/>
  <c r="G16"/>
  <c r="G15"/>
  <c r="G14"/>
  <c r="G13"/>
  <c r="F65"/>
  <c r="E65"/>
  <c r="F52"/>
  <c r="E52"/>
  <c r="F34"/>
  <c r="F6" s="1"/>
  <c r="F54" s="1"/>
  <c r="E34"/>
  <c r="F21"/>
  <c r="E21"/>
  <c r="F5"/>
  <c r="E5"/>
  <c r="G65" l="1"/>
  <c r="H65"/>
  <c r="G52"/>
  <c r="H52"/>
  <c r="E6"/>
  <c r="E67" s="1"/>
  <c r="F8"/>
  <c r="G34"/>
  <c r="H34"/>
  <c r="H5"/>
  <c r="G5"/>
  <c r="F36"/>
  <c r="E36" l="1"/>
  <c r="G36" s="1"/>
  <c r="E54"/>
  <c r="G54" s="1"/>
  <c r="F67"/>
  <c r="G67" s="1"/>
  <c r="G6"/>
  <c r="H6"/>
  <c r="E8"/>
</calcChain>
</file>

<file path=xl/sharedStrings.xml><?xml version="1.0" encoding="utf-8"?>
<sst xmlns="http://schemas.openxmlformats.org/spreadsheetml/2006/main" count="62" uniqueCount="48">
  <si>
    <t>Operating Budget</t>
  </si>
  <si>
    <t>Budget</t>
  </si>
  <si>
    <t>Actual</t>
  </si>
  <si>
    <t>Overview</t>
  </si>
  <si>
    <t>+ / -</t>
  </si>
  <si>
    <t>Income</t>
  </si>
  <si>
    <t>Expense</t>
  </si>
  <si>
    <t>Sales Expense</t>
  </si>
  <si>
    <t xml:space="preserve"> Income minus expenses</t>
  </si>
  <si>
    <t xml:space="preserve"> Total Income</t>
  </si>
  <si>
    <t xml:space="preserve"> Total Sales Expense</t>
  </si>
  <si>
    <t xml:space="preserve"> Percent of Expenses</t>
  </si>
  <si>
    <t>Administrative Expense</t>
  </si>
  <si>
    <t>Service &amp; Equipment Expense</t>
  </si>
  <si>
    <t>Benefits</t>
  </si>
  <si>
    <t>Payroll taxes</t>
  </si>
  <si>
    <t>Insurance</t>
  </si>
  <si>
    <t>Commissions</t>
  </si>
  <si>
    <t>Salaries and wages</t>
  </si>
  <si>
    <t>Advertising</t>
  </si>
  <si>
    <t>Delivery</t>
  </si>
  <si>
    <t>Shipping</t>
  </si>
  <si>
    <t>Travel</t>
  </si>
  <si>
    <t>Other</t>
  </si>
  <si>
    <t>Total income</t>
  </si>
  <si>
    <t>Total expenses</t>
  </si>
  <si>
    <t>Sales</t>
  </si>
  <si>
    <t>Interest (earned)</t>
  </si>
  <si>
    <t>Fees</t>
  </si>
  <si>
    <t>Rents</t>
  </si>
  <si>
    <t>Royalties</t>
  </si>
  <si>
    <t>Loans</t>
  </si>
  <si>
    <t>Office supplies</t>
  </si>
  <si>
    <t>Travel &amp; entertainment</t>
  </si>
  <si>
    <t>Postage</t>
  </si>
  <si>
    <t>Furnishings</t>
  </si>
  <si>
    <t>Contributions</t>
  </si>
  <si>
    <t>Dues</t>
  </si>
  <si>
    <t>Total Admin Expense</t>
  </si>
  <si>
    <t>Percent of Expenses</t>
  </si>
  <si>
    <t>Accounting</t>
  </si>
  <si>
    <t>Legal</t>
  </si>
  <si>
    <t>Utilities</t>
  </si>
  <si>
    <t>Telephone</t>
  </si>
  <si>
    <t>Equipment purchases</t>
  </si>
  <si>
    <t>Rent &amp; maintenance</t>
  </si>
  <si>
    <t>Total S&amp;E Expenses:</t>
  </si>
  <si>
    <t>Percent + / -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</si>
</sst>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3" xfId="0" applyBorder="1"/>
    <xf numFmtId="0" fontId="2" fillId="0" borderId="3" xfId="0" applyFont="1" applyBorder="1"/>
    <xf numFmtId="0" fontId="2" fillId="0" borderId="0" xfId="0" applyFont="1" applyBorder="1"/>
    <xf numFmtId="4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2" fillId="0" borderId="3" xfId="0" applyNumberFormat="1" applyFont="1" applyBorder="1" applyAlignment="1">
      <alignment horizontal="center"/>
    </xf>
    <xf numFmtId="10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8" fontId="0" fillId="0" borderId="0" xfId="1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3" fontId="0" fillId="0" borderId="3" xfId="0" applyNumberFormat="1" applyBorder="1" applyAlignment="1">
      <alignment horizontal="center"/>
    </xf>
    <xf numFmtId="0" fontId="0" fillId="0" borderId="0" xfId="0" applyBorder="1"/>
    <xf numFmtId="38" fontId="0" fillId="0" borderId="0" xfId="1" applyNumberFormat="1" applyFont="1" applyBorder="1" applyAlignment="1">
      <alignment horizontal="center"/>
    </xf>
    <xf numFmtId="38" fontId="2" fillId="0" borderId="3" xfId="1" applyNumberFormat="1" applyFont="1" applyBorder="1" applyAlignment="1">
      <alignment horizontal="center"/>
    </xf>
    <xf numFmtId="38" fontId="0" fillId="0" borderId="3" xfId="1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H67"/>
  <sheetViews>
    <sheetView tabSelected="1" workbookViewId="0">
      <selection activeCell="J59" sqref="J59"/>
    </sheetView>
  </sheetViews>
  <sheetFormatPr defaultRowHeight="15"/>
  <cols>
    <col min="1" max="1" width="1.7109375" customWidth="1"/>
    <col min="2" max="2" width="4.28515625" customWidth="1"/>
    <col min="3" max="3" width="20.28515625" customWidth="1"/>
    <col min="4" max="4" width="7.28515625" customWidth="1"/>
    <col min="5" max="6" width="16.5703125" customWidth="1"/>
    <col min="7" max="7" width="13.140625" customWidth="1"/>
    <col min="8" max="8" width="15.28515625" customWidth="1"/>
    <col min="9" max="16" width="10.85546875" customWidth="1"/>
    <col min="17" max="17" width="2" customWidth="1"/>
    <col min="18" max="18" width="10.85546875" customWidth="1"/>
  </cols>
  <sheetData>
    <row r="1" spans="2:8" ht="23.25">
      <c r="B1" s="28" t="s">
        <v>0</v>
      </c>
      <c r="C1" s="28"/>
      <c r="D1" s="28"/>
      <c r="E1" s="28"/>
      <c r="F1" s="28"/>
      <c r="G1" s="28"/>
    </row>
    <row r="3" spans="2:8" ht="18.75">
      <c r="B3" s="2" t="s">
        <v>3</v>
      </c>
      <c r="D3" s="2"/>
      <c r="E3" s="4" t="s">
        <v>1</v>
      </c>
      <c r="F3" s="4" t="s">
        <v>2</v>
      </c>
      <c r="G3" s="19" t="s">
        <v>4</v>
      </c>
      <c r="H3" s="4" t="s">
        <v>47</v>
      </c>
    </row>
    <row r="4" spans="2:8" ht="6.75" customHeight="1">
      <c r="C4" s="2"/>
      <c r="D4" s="2"/>
    </row>
    <row r="5" spans="2:8">
      <c r="C5" t="s">
        <v>24</v>
      </c>
      <c r="E5" s="11">
        <f>E21</f>
        <v>1531500</v>
      </c>
      <c r="F5" s="11">
        <f>F21</f>
        <v>1517380</v>
      </c>
      <c r="G5" s="17">
        <f t="shared" ref="G5:G6" si="0">E5-F5</f>
        <v>14120</v>
      </c>
      <c r="H5" s="25">
        <f>E5/F5-1</f>
        <v>9.3055134508166493E-3</v>
      </c>
    </row>
    <row r="6" spans="2:8">
      <c r="C6" t="s">
        <v>25</v>
      </c>
      <c r="E6" s="11">
        <f>IF(E34+E52+E65,E34+E52+E65,"")</f>
        <v>364570</v>
      </c>
      <c r="F6" s="11">
        <f>IF(F34+F52+F65,F34+F52+F78,"")</f>
        <v>338022</v>
      </c>
      <c r="G6" s="17">
        <f t="shared" si="0"/>
        <v>26548</v>
      </c>
      <c r="H6" s="25">
        <f t="shared" ref="H6" si="1">E6/F6-1</f>
        <v>7.8539266674950259E-2</v>
      </c>
    </row>
    <row r="7" spans="2:8" ht="5.25" customHeight="1">
      <c r="E7" s="11"/>
      <c r="F7" s="11"/>
      <c r="G7" s="11"/>
      <c r="H7" s="25"/>
    </row>
    <row r="8" spans="2:8">
      <c r="C8" s="3" t="s">
        <v>8</v>
      </c>
      <c r="D8" s="7"/>
      <c r="E8" s="12">
        <f>IF(E5-E6,E5-E6,"")</f>
        <v>1166930</v>
      </c>
      <c r="F8" s="12">
        <f>IF(F5-F6,F5-F6,"")</f>
        <v>1179358</v>
      </c>
      <c r="G8" s="12">
        <f>F8-E8</f>
        <v>12428</v>
      </c>
      <c r="H8" s="26">
        <f>F8/E8-1</f>
        <v>1.0650167533613919E-2</v>
      </c>
    </row>
    <row r="9" spans="2:8" ht="6" customHeight="1">
      <c r="C9" s="8"/>
      <c r="D9" s="8"/>
      <c r="E9" s="15"/>
      <c r="F9" s="15"/>
      <c r="G9" s="15"/>
      <c r="H9" s="25"/>
    </row>
    <row r="10" spans="2:8">
      <c r="E10" s="11"/>
      <c r="F10" s="11"/>
      <c r="G10" s="11"/>
      <c r="H10" s="25"/>
    </row>
    <row r="11" spans="2:8" ht="18.75">
      <c r="B11" s="2" t="s">
        <v>5</v>
      </c>
      <c r="D11" s="2"/>
      <c r="E11" s="18" t="s">
        <v>1</v>
      </c>
      <c r="F11" s="18" t="s">
        <v>2</v>
      </c>
      <c r="G11" s="18" t="s">
        <v>4</v>
      </c>
      <c r="H11" s="4" t="s">
        <v>47</v>
      </c>
    </row>
    <row r="12" spans="2:8" ht="6.75" customHeight="1">
      <c r="E12" s="11"/>
      <c r="F12" s="11"/>
      <c r="G12" s="10"/>
      <c r="H12" s="25"/>
    </row>
    <row r="13" spans="2:8">
      <c r="C13" t="s">
        <v>26</v>
      </c>
      <c r="E13" s="11">
        <v>1500000</v>
      </c>
      <c r="F13" s="11">
        <v>1400000</v>
      </c>
      <c r="G13" s="17">
        <f t="shared" ref="G13:G19" si="2">E13-F13</f>
        <v>100000</v>
      </c>
      <c r="H13" s="25">
        <f>F13/E13-1</f>
        <v>-6.6666666666666652E-2</v>
      </c>
    </row>
    <row r="14" spans="2:8">
      <c r="C14" t="s">
        <v>27</v>
      </c>
      <c r="E14" s="11">
        <v>4000</v>
      </c>
      <c r="F14" s="11">
        <v>3800</v>
      </c>
      <c r="G14" s="17">
        <f t="shared" si="2"/>
        <v>200</v>
      </c>
      <c r="H14" s="25">
        <f t="shared" ref="H14:H19" si="3">F14/E14-1</f>
        <v>-5.0000000000000044E-2</v>
      </c>
    </row>
    <row r="15" spans="2:8">
      <c r="C15" t="s">
        <v>28</v>
      </c>
      <c r="E15" s="11">
        <v>1000</v>
      </c>
      <c r="F15" s="11">
        <v>980</v>
      </c>
      <c r="G15" s="17">
        <f t="shared" si="2"/>
        <v>20</v>
      </c>
      <c r="H15" s="25">
        <f t="shared" si="3"/>
        <v>-2.0000000000000018E-2</v>
      </c>
    </row>
    <row r="16" spans="2:8">
      <c r="C16" t="s">
        <v>17</v>
      </c>
      <c r="E16" s="11">
        <v>10000</v>
      </c>
      <c r="F16" s="11">
        <v>98000</v>
      </c>
      <c r="G16" s="17">
        <f t="shared" si="2"/>
        <v>-88000</v>
      </c>
      <c r="H16" s="25">
        <f t="shared" si="3"/>
        <v>8.8000000000000007</v>
      </c>
    </row>
    <row r="17" spans="2:8">
      <c r="C17" t="s">
        <v>29</v>
      </c>
      <c r="E17" s="11">
        <v>9000</v>
      </c>
      <c r="F17" s="11">
        <v>8000</v>
      </c>
      <c r="G17" s="17">
        <f t="shared" si="2"/>
        <v>1000</v>
      </c>
      <c r="H17" s="25">
        <f t="shared" si="3"/>
        <v>-0.11111111111111116</v>
      </c>
    </row>
    <row r="18" spans="2:8">
      <c r="C18" t="s">
        <v>30</v>
      </c>
      <c r="E18" s="11">
        <v>2500</v>
      </c>
      <c r="F18" s="11">
        <v>2600</v>
      </c>
      <c r="G18" s="17">
        <f t="shared" si="2"/>
        <v>-100</v>
      </c>
      <c r="H18" s="25">
        <f t="shared" si="3"/>
        <v>4.0000000000000036E-2</v>
      </c>
    </row>
    <row r="19" spans="2:8">
      <c r="C19" t="s">
        <v>23</v>
      </c>
      <c r="E19" s="11">
        <v>5000</v>
      </c>
      <c r="F19" s="11">
        <v>4000</v>
      </c>
      <c r="G19" s="17">
        <f t="shared" si="2"/>
        <v>1000</v>
      </c>
      <c r="H19" s="25">
        <f t="shared" si="3"/>
        <v>-0.19999999999999996</v>
      </c>
    </row>
    <row r="20" spans="2:8" ht="6" customHeight="1">
      <c r="E20" s="11"/>
      <c r="F20" s="11"/>
      <c r="G20" s="11"/>
      <c r="H20" s="25"/>
    </row>
    <row r="21" spans="2:8">
      <c r="C21" s="3" t="s">
        <v>9</v>
      </c>
      <c r="D21" s="7"/>
      <c r="E21" s="12">
        <f>IF(SUM(E13:E19),SUM(E13:E19),"")</f>
        <v>1531500</v>
      </c>
      <c r="F21" s="12">
        <f>IF(SUM(F13:F19),SUM(F13:F19),"")</f>
        <v>1517380</v>
      </c>
      <c r="G21" s="12">
        <f>F21-E21</f>
        <v>-14120</v>
      </c>
      <c r="H21" s="26">
        <f>F21/E21-1</f>
        <v>-9.2197192295135899E-3</v>
      </c>
    </row>
    <row r="22" spans="2:8">
      <c r="E22" s="11"/>
      <c r="F22" s="11"/>
      <c r="G22" s="11"/>
      <c r="H22" s="25"/>
    </row>
    <row r="23" spans="2:8" ht="18.75">
      <c r="B23" s="2" t="s">
        <v>6</v>
      </c>
      <c r="D23" s="2"/>
      <c r="E23" s="18" t="s">
        <v>1</v>
      </c>
      <c r="F23" s="18" t="s">
        <v>2</v>
      </c>
      <c r="G23" s="18" t="s">
        <v>4</v>
      </c>
      <c r="H23" s="4" t="s">
        <v>47</v>
      </c>
    </row>
    <row r="24" spans="2:8" ht="4.5" customHeight="1">
      <c r="E24" s="11"/>
      <c r="F24" s="11"/>
      <c r="G24" s="10"/>
      <c r="H24" s="25"/>
    </row>
    <row r="25" spans="2:8">
      <c r="B25" s="5" t="s">
        <v>7</v>
      </c>
      <c r="D25" s="1"/>
      <c r="E25" s="11"/>
      <c r="F25" s="11"/>
      <c r="G25" s="11"/>
      <c r="H25" s="25"/>
    </row>
    <row r="26" spans="2:8">
      <c r="C26" t="s">
        <v>18</v>
      </c>
      <c r="E26" s="11">
        <v>246000</v>
      </c>
      <c r="F26" s="11">
        <v>248000</v>
      </c>
      <c r="G26" s="17">
        <f t="shared" ref="G26:G32" si="4">E26-F26</f>
        <v>-2000</v>
      </c>
      <c r="H26" s="25">
        <f t="shared" ref="H26:H32" si="5">E26/F26-1</f>
        <v>-8.0645161290322509E-3</v>
      </c>
    </row>
    <row r="27" spans="2:8">
      <c r="C27" t="s">
        <v>17</v>
      </c>
      <c r="E27" s="11">
        <v>10000</v>
      </c>
      <c r="F27" s="11">
        <v>12000</v>
      </c>
      <c r="G27" s="17">
        <f t="shared" si="4"/>
        <v>-2000</v>
      </c>
      <c r="H27" s="25">
        <f t="shared" si="5"/>
        <v>-0.16666666666666663</v>
      </c>
    </row>
    <row r="28" spans="2:8">
      <c r="C28" t="s">
        <v>19</v>
      </c>
      <c r="E28" s="11">
        <v>6000</v>
      </c>
      <c r="F28" s="11">
        <v>8000</v>
      </c>
      <c r="G28" s="17">
        <f t="shared" si="4"/>
        <v>-2000</v>
      </c>
      <c r="H28" s="25">
        <f t="shared" si="5"/>
        <v>-0.25</v>
      </c>
    </row>
    <row r="29" spans="2:8">
      <c r="C29" t="s">
        <v>20</v>
      </c>
      <c r="E29" s="11">
        <v>400</v>
      </c>
      <c r="F29" s="11">
        <v>500</v>
      </c>
      <c r="G29" s="17">
        <f t="shared" si="4"/>
        <v>-100</v>
      </c>
      <c r="H29" s="25">
        <f t="shared" si="5"/>
        <v>-0.19999999999999996</v>
      </c>
    </row>
    <row r="30" spans="2:8">
      <c r="C30" t="s">
        <v>21</v>
      </c>
      <c r="E30" s="11">
        <v>24000</v>
      </c>
      <c r="F30" s="11">
        <v>22000</v>
      </c>
      <c r="G30" s="17">
        <f t="shared" si="4"/>
        <v>2000</v>
      </c>
      <c r="H30" s="25">
        <f t="shared" si="5"/>
        <v>9.0909090909090828E-2</v>
      </c>
    </row>
    <row r="31" spans="2:8">
      <c r="C31" t="s">
        <v>22</v>
      </c>
      <c r="E31" s="11">
        <v>4600</v>
      </c>
      <c r="F31" s="11">
        <v>5600</v>
      </c>
      <c r="G31" s="17">
        <f t="shared" si="4"/>
        <v>-1000</v>
      </c>
      <c r="H31" s="25">
        <f t="shared" si="5"/>
        <v>-0.1785714285714286</v>
      </c>
    </row>
    <row r="32" spans="2:8">
      <c r="C32" t="s">
        <v>23</v>
      </c>
      <c r="E32" s="11">
        <v>1000</v>
      </c>
      <c r="F32" s="11">
        <v>1200</v>
      </c>
      <c r="G32" s="17">
        <f t="shared" si="4"/>
        <v>-200</v>
      </c>
      <c r="H32" s="25">
        <f t="shared" si="5"/>
        <v>-0.16666666666666663</v>
      </c>
    </row>
    <row r="33" spans="2:8" ht="6" customHeight="1">
      <c r="E33" s="11"/>
      <c r="F33" s="11"/>
      <c r="G33" s="11"/>
      <c r="H33" s="25"/>
    </row>
    <row r="34" spans="2:8">
      <c r="C34" s="3" t="s">
        <v>10</v>
      </c>
      <c r="D34" s="7"/>
      <c r="E34" s="12">
        <f>IF(SUM(E26:E32),SUM(E26:E32),"")</f>
        <v>292000</v>
      </c>
      <c r="F34" s="12">
        <f>IF(SUM(F26:F32),SUM(F26:F32),"")</f>
        <v>297300</v>
      </c>
      <c r="G34" s="12">
        <f t="shared" ref="G34" si="6">E34-F34</f>
        <v>-5300</v>
      </c>
      <c r="H34" s="26">
        <f t="shared" ref="H34" si="7">E34/F34-1</f>
        <v>-1.7827110662630319E-2</v>
      </c>
    </row>
    <row r="35" spans="2:8" ht="5.25" customHeight="1">
      <c r="C35" s="8"/>
      <c r="D35" s="8"/>
      <c r="E35" s="15"/>
      <c r="F35" s="15"/>
      <c r="G35" s="11"/>
      <c r="H35" s="25"/>
    </row>
    <row r="36" spans="2:8">
      <c r="C36" s="8" t="s">
        <v>11</v>
      </c>
      <c r="D36" s="8"/>
      <c r="E36" s="27">
        <f>IF(E6,E34/E6,"")</f>
        <v>0.80094357736511512</v>
      </c>
      <c r="F36" s="27">
        <f>IF(F6,F34/F6,"")</f>
        <v>0.87952855139606301</v>
      </c>
      <c r="G36" s="27">
        <f>E36-F36</f>
        <v>-7.8584974030947885E-2</v>
      </c>
      <c r="H36" s="25"/>
    </row>
    <row r="37" spans="2:8" ht="8.25" customHeight="1">
      <c r="E37" s="13"/>
      <c r="F37" s="13"/>
      <c r="G37" s="13"/>
      <c r="H37" s="25"/>
    </row>
    <row r="38" spans="2:8">
      <c r="B38" s="5" t="s">
        <v>12</v>
      </c>
      <c r="E38" s="14"/>
      <c r="F38" s="14"/>
      <c r="G38" s="14"/>
      <c r="H38" s="25"/>
    </row>
    <row r="39" spans="2:8">
      <c r="C39" t="s">
        <v>18</v>
      </c>
      <c r="E39" s="11">
        <v>12000</v>
      </c>
      <c r="F39" s="11">
        <v>10000</v>
      </c>
      <c r="G39" s="17">
        <f t="shared" ref="G39:G52" si="8">E39-F39</f>
        <v>2000</v>
      </c>
      <c r="H39" s="25">
        <f t="shared" ref="H39:H50" si="9">E39/F39-1</f>
        <v>0.19999999999999996</v>
      </c>
    </row>
    <row r="40" spans="2:8">
      <c r="C40" t="s">
        <v>14</v>
      </c>
      <c r="E40" s="11">
        <v>5000</v>
      </c>
      <c r="F40" s="11">
        <v>6000</v>
      </c>
      <c r="G40" s="17">
        <f t="shared" si="8"/>
        <v>-1000</v>
      </c>
      <c r="H40" s="25">
        <f t="shared" si="9"/>
        <v>-0.16666666666666663</v>
      </c>
    </row>
    <row r="41" spans="2:8">
      <c r="C41" t="s">
        <v>15</v>
      </c>
      <c r="E41" s="11">
        <v>500</v>
      </c>
      <c r="F41" s="11">
        <v>500</v>
      </c>
      <c r="G41" s="17">
        <f t="shared" si="8"/>
        <v>0</v>
      </c>
      <c r="H41" s="25">
        <f t="shared" si="9"/>
        <v>0</v>
      </c>
    </row>
    <row r="42" spans="2:8">
      <c r="C42" t="s">
        <v>16</v>
      </c>
      <c r="E42" s="11">
        <v>14000</v>
      </c>
      <c r="F42" s="11">
        <v>14200</v>
      </c>
      <c r="G42" s="17">
        <f t="shared" si="8"/>
        <v>-200</v>
      </c>
      <c r="H42" s="25">
        <f t="shared" si="9"/>
        <v>-1.4084507042253502E-2</v>
      </c>
    </row>
    <row r="43" spans="2:8">
      <c r="C43" t="s">
        <v>31</v>
      </c>
      <c r="E43" s="11">
        <v>6000</v>
      </c>
      <c r="F43" s="11">
        <v>5000</v>
      </c>
      <c r="G43" s="17">
        <f t="shared" si="8"/>
        <v>1000</v>
      </c>
      <c r="H43" s="25">
        <f t="shared" si="9"/>
        <v>0.19999999999999996</v>
      </c>
    </row>
    <row r="44" spans="2:8">
      <c r="C44" t="s">
        <v>32</v>
      </c>
      <c r="E44" s="11">
        <v>4000</v>
      </c>
      <c r="F44" s="11">
        <v>4100</v>
      </c>
      <c r="G44" s="17">
        <f t="shared" si="8"/>
        <v>-100</v>
      </c>
      <c r="H44" s="25">
        <f t="shared" si="9"/>
        <v>-2.4390243902439046E-2</v>
      </c>
    </row>
    <row r="45" spans="2:8">
      <c r="C45" t="s">
        <v>33</v>
      </c>
      <c r="E45" s="11">
        <v>200</v>
      </c>
      <c r="F45" s="11">
        <v>190</v>
      </c>
      <c r="G45" s="17">
        <f t="shared" si="8"/>
        <v>10</v>
      </c>
      <c r="H45" s="25">
        <f t="shared" si="9"/>
        <v>5.2631578947368363E-2</v>
      </c>
    </row>
    <row r="46" spans="2:8">
      <c r="C46" t="s">
        <v>34</v>
      </c>
      <c r="E46" s="11">
        <v>300</v>
      </c>
      <c r="F46" s="11">
        <v>320</v>
      </c>
      <c r="G46" s="17">
        <f t="shared" si="8"/>
        <v>-20</v>
      </c>
      <c r="H46" s="25">
        <f t="shared" si="9"/>
        <v>-6.25E-2</v>
      </c>
    </row>
    <row r="47" spans="2:8">
      <c r="C47" t="s">
        <v>35</v>
      </c>
      <c r="E47" s="11">
        <v>100</v>
      </c>
      <c r="F47" s="11">
        <v>92</v>
      </c>
      <c r="G47" s="17">
        <f t="shared" si="8"/>
        <v>8</v>
      </c>
      <c r="H47" s="25">
        <f t="shared" si="9"/>
        <v>8.6956521739130377E-2</v>
      </c>
    </row>
    <row r="48" spans="2:8">
      <c r="C48" t="s">
        <v>36</v>
      </c>
      <c r="E48" s="11">
        <v>50</v>
      </c>
      <c r="F48" s="11">
        <v>60</v>
      </c>
      <c r="G48" s="17">
        <f t="shared" si="8"/>
        <v>-10</v>
      </c>
      <c r="H48" s="25">
        <f t="shared" si="9"/>
        <v>-0.16666666666666663</v>
      </c>
    </row>
    <row r="49" spans="2:8">
      <c r="C49" t="s">
        <v>37</v>
      </c>
      <c r="E49" s="11">
        <v>200</v>
      </c>
      <c r="F49" s="11">
        <v>220</v>
      </c>
      <c r="G49" s="17">
        <f t="shared" si="8"/>
        <v>-20</v>
      </c>
      <c r="H49" s="25">
        <f t="shared" si="9"/>
        <v>-9.0909090909090939E-2</v>
      </c>
    </row>
    <row r="50" spans="2:8">
      <c r="C50" t="s">
        <v>23</v>
      </c>
      <c r="E50" s="11">
        <v>50</v>
      </c>
      <c r="F50" s="11">
        <v>40</v>
      </c>
      <c r="G50" s="17">
        <f t="shared" si="8"/>
        <v>10</v>
      </c>
      <c r="H50" s="25">
        <f t="shared" si="9"/>
        <v>0.25</v>
      </c>
    </row>
    <row r="51" spans="2:8" ht="6.75" customHeight="1">
      <c r="E51" s="11"/>
      <c r="F51" s="11"/>
      <c r="G51" s="17"/>
      <c r="H51" s="25"/>
    </row>
    <row r="52" spans="2:8">
      <c r="C52" s="3" t="s">
        <v>38</v>
      </c>
      <c r="D52" s="7"/>
      <c r="E52" s="12">
        <f>IF(SUM(E39:E50),SUM(E39:E50),"")</f>
        <v>42400</v>
      </c>
      <c r="F52" s="12">
        <f>IF(SUM(F39:F50),SUM(F39:F50),"")</f>
        <v>40722</v>
      </c>
      <c r="G52" s="23">
        <f t="shared" si="8"/>
        <v>1678</v>
      </c>
      <c r="H52" s="26">
        <f t="shared" ref="H52" si="10">E52/F52-1</f>
        <v>4.1206227591965128E-2</v>
      </c>
    </row>
    <row r="53" spans="2:8" ht="5.25" customHeight="1">
      <c r="C53" s="8"/>
      <c r="D53" s="21"/>
      <c r="E53" s="16"/>
      <c r="F53" s="16"/>
      <c r="G53" s="22"/>
      <c r="H53" s="25"/>
    </row>
    <row r="54" spans="2:8">
      <c r="C54" s="8" t="s">
        <v>39</v>
      </c>
      <c r="D54" s="8"/>
      <c r="E54" s="27">
        <f>IF(E6,E52/E6,"")</f>
        <v>0.11630139616534547</v>
      </c>
      <c r="F54" s="27">
        <f>IF(F6,F52/F6,"")</f>
        <v>0.12047144860393702</v>
      </c>
      <c r="G54" s="27">
        <f>E54-F54</f>
        <v>-4.1700524385915455E-3</v>
      </c>
      <c r="H54" s="25"/>
    </row>
    <row r="55" spans="2:8">
      <c r="E55" s="13"/>
      <c r="F55" s="13"/>
      <c r="G55" s="13"/>
      <c r="H55" s="25"/>
    </row>
    <row r="56" spans="2:8">
      <c r="B56" s="5" t="s">
        <v>13</v>
      </c>
      <c r="E56" s="9"/>
      <c r="F56" s="9"/>
      <c r="G56" s="9"/>
      <c r="H56" s="25"/>
    </row>
    <row r="57" spans="2:8">
      <c r="C57" t="s">
        <v>40</v>
      </c>
      <c r="E57" s="11">
        <v>1200</v>
      </c>
      <c r="F57" s="11">
        <v>1500</v>
      </c>
      <c r="G57" s="17">
        <f t="shared" ref="G57:G65" si="11">E57-F57</f>
        <v>-300</v>
      </c>
      <c r="H57" s="25">
        <f t="shared" ref="H57:H63" si="12">E57/F57-1</f>
        <v>-0.19999999999999996</v>
      </c>
    </row>
    <row r="58" spans="2:8">
      <c r="C58" t="s">
        <v>41</v>
      </c>
      <c r="E58" s="11">
        <v>5000</v>
      </c>
      <c r="F58" s="11">
        <v>6000</v>
      </c>
      <c r="G58" s="17">
        <f t="shared" si="11"/>
        <v>-1000</v>
      </c>
      <c r="H58" s="25">
        <f t="shared" si="12"/>
        <v>-0.16666666666666663</v>
      </c>
    </row>
    <row r="59" spans="2:8">
      <c r="C59" t="s">
        <v>42</v>
      </c>
      <c r="E59" s="11">
        <v>15000</v>
      </c>
      <c r="F59" s="11">
        <v>15789</v>
      </c>
      <c r="G59" s="17">
        <f t="shared" si="11"/>
        <v>-789</v>
      </c>
      <c r="H59" s="25">
        <f t="shared" si="12"/>
        <v>-4.9971499144974341E-2</v>
      </c>
    </row>
    <row r="60" spans="2:8">
      <c r="C60" t="s">
        <v>43</v>
      </c>
      <c r="E60" s="11">
        <v>5000</v>
      </c>
      <c r="F60" s="11">
        <v>4800</v>
      </c>
      <c r="G60" s="17">
        <f t="shared" si="11"/>
        <v>200</v>
      </c>
      <c r="H60" s="25">
        <f t="shared" si="12"/>
        <v>4.1666666666666741E-2</v>
      </c>
    </row>
    <row r="61" spans="2:8">
      <c r="C61" t="s">
        <v>44</v>
      </c>
      <c r="E61" s="11">
        <v>3400</v>
      </c>
      <c r="F61" s="11">
        <v>3000</v>
      </c>
      <c r="G61" s="17">
        <f t="shared" si="11"/>
        <v>400</v>
      </c>
      <c r="H61" s="25">
        <f t="shared" si="12"/>
        <v>0.1333333333333333</v>
      </c>
    </row>
    <row r="62" spans="2:8">
      <c r="C62" t="s">
        <v>45</v>
      </c>
      <c r="E62" s="11">
        <v>560</v>
      </c>
      <c r="F62" s="11">
        <v>600</v>
      </c>
      <c r="G62" s="17">
        <f t="shared" si="11"/>
        <v>-40</v>
      </c>
      <c r="H62" s="25">
        <f t="shared" si="12"/>
        <v>-6.6666666666666652E-2</v>
      </c>
    </row>
    <row r="63" spans="2:8">
      <c r="C63" t="s">
        <v>23</v>
      </c>
      <c r="E63" s="11">
        <v>10</v>
      </c>
      <c r="F63" s="11">
        <v>11</v>
      </c>
      <c r="G63" s="17">
        <f t="shared" si="11"/>
        <v>-1</v>
      </c>
      <c r="H63" s="25">
        <f t="shared" si="12"/>
        <v>-9.0909090909090939E-2</v>
      </c>
    </row>
    <row r="64" spans="2:8" ht="5.25" customHeight="1">
      <c r="E64" s="11"/>
      <c r="F64" s="11"/>
      <c r="G64" s="17"/>
      <c r="H64" s="25"/>
    </row>
    <row r="65" spans="2:8">
      <c r="B65" s="8"/>
      <c r="C65" s="3" t="s">
        <v>46</v>
      </c>
      <c r="D65" s="6"/>
      <c r="E65" s="20">
        <f>IF(SUM(E57:E63),SUM(E57:E63),"")</f>
        <v>30170</v>
      </c>
      <c r="F65" s="20">
        <f>IF(SUM(F57:F63),SUM(F57:F63),"")</f>
        <v>31700</v>
      </c>
      <c r="G65" s="24">
        <f t="shared" si="11"/>
        <v>-1530</v>
      </c>
      <c r="H65" s="26">
        <f t="shared" ref="H65" si="13">E65/F65-1</f>
        <v>-4.8264984227129326E-2</v>
      </c>
    </row>
    <row r="66" spans="2:8" ht="6" customHeight="1">
      <c r="B66" s="8"/>
      <c r="C66" s="21"/>
      <c r="D66" s="21"/>
      <c r="E66" s="16"/>
      <c r="F66" s="16"/>
      <c r="G66" s="22"/>
      <c r="H66" s="25"/>
    </row>
    <row r="67" spans="2:8">
      <c r="C67" s="8" t="s">
        <v>39</v>
      </c>
      <c r="D67" s="8"/>
      <c r="E67" s="27">
        <f>IF(E6,E65/E6,"")</f>
        <v>8.2755026469539458E-2</v>
      </c>
      <c r="F67" s="27">
        <f>IF(E6,F65/F6,"")</f>
        <v>9.3780878167693232E-2</v>
      </c>
      <c r="G67" s="27">
        <f>E67-F67</f>
        <v>-1.1025851698153774E-2</v>
      </c>
      <c r="H67" s="25"/>
    </row>
  </sheetData>
  <mergeCells count="1">
    <mergeCell ref="B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operating budget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Shawn</cp:lastModifiedBy>
  <dcterms:created xsi:type="dcterms:W3CDTF">2010-09-14T11:09:57Z</dcterms:created>
  <dcterms:modified xsi:type="dcterms:W3CDTF">2010-10-28T20:59:07Z</dcterms:modified>
</cp:coreProperties>
</file>